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ublishing\Operations\Ingenta platform management\Price list updates\"/>
    </mc:Choice>
  </mc:AlternateContent>
  <xr:revisionPtr revIDLastSave="0" documentId="8_{7F15575D-3A33-4564-87C0-9CEF9FB7296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F5" i="2"/>
  <c r="F6" i="2"/>
  <c r="F7" i="2"/>
  <c r="E13" i="2"/>
  <c r="E12" i="2"/>
  <c r="E11" i="2"/>
  <c r="D13" i="2"/>
  <c r="D12" i="2"/>
  <c r="D11" i="2"/>
  <c r="C13" i="2"/>
  <c r="C12" i="2"/>
  <c r="C11" i="2"/>
  <c r="E7" i="2"/>
  <c r="E6" i="2"/>
  <c r="E5" i="2"/>
  <c r="D7" i="2"/>
  <c r="D6" i="2"/>
  <c r="D5" i="2"/>
  <c r="C7" i="2"/>
  <c r="C6" i="2"/>
  <c r="C5" i="2"/>
</calcChain>
</file>

<file path=xl/sharedStrings.xml><?xml version="1.0" encoding="utf-8"?>
<sst xmlns="http://schemas.openxmlformats.org/spreadsheetml/2006/main" count="28" uniqueCount="16">
  <si>
    <t>ACADEMIC1</t>
  </si>
  <si>
    <t>ACADEMIC2</t>
  </si>
  <si>
    <t>CORPORATE &amp; GOVERNMENT 1</t>
  </si>
  <si>
    <t>Title</t>
  </si>
  <si>
    <t>#Journals</t>
  </si>
  <si>
    <t>Journal of General Virology</t>
  </si>
  <si>
    <t>JGV</t>
  </si>
  <si>
    <t>JMM</t>
  </si>
  <si>
    <t>IJSEM</t>
  </si>
  <si>
    <t>Journal of Medical Microbiology</t>
  </si>
  <si>
    <t>Intl Jnl of Systematic &amp; Evolutional Microbiology</t>
  </si>
  <si>
    <t>US Dollar $</t>
  </si>
  <si>
    <t>GB Sterling £</t>
  </si>
  <si>
    <t>MICROBIOLOGY SOCIETY</t>
  </si>
  <si>
    <t>2024 Journal SUBSCRIPTION Price List</t>
  </si>
  <si>
    <t>CORPORATE &amp; GOVERNMENT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</si>
</sst>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[$£-809]* #,##0_-;\-[$£-809]* #,##0_-;_-[$£-809]* &quot;-&quot;??_-;_-@_-"/>
    <numFmt numFmtId="165" formatCode="[$$-1009]#,##0.00"/>
    <numFmt numFmtId="166" formatCode="&quot;£&quot;#,##0"/>
    <numFmt numFmtId="167" formatCode="&quot;£&quot;#,##0;[Red]&quot;£&quot;#,##0"/>
    <numFmt numFmtId="168" formatCode="[$$-1009]#,##0;[Red][$$-1009]#,##0"/>
    <numFmt numFmtId="169" formatCode="_-[$$-409]* #,##0_ ;_-[$$-409]* \-#,##0\ ;_-[$$-409]* &quot;-&quot;??_ ;_-@_ 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5" fontId="1" fillId="2" borderId="1" xfId="0" applyNumberFormat="1" applyFont="1" applyFill="1" applyBorder="1" applyAlignment="1">
      <alignment horizontal="right" wrapText="1"/>
    </xf>
    <xf numFmtId="0" fontId="2" fillId="0" borderId="5" xfId="0" applyFont="1" applyBorder="1"/>
    <xf numFmtId="0" fontId="0" fillId="0" borderId="6" xfId="0" applyBorder="1" applyAlignment="1">
      <alignment horizontal="right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wrapText="1"/>
    </xf>
    <xf numFmtId="0" fontId="0" fillId="0" borderId="5" xfId="0" applyBorder="1"/>
    <xf numFmtId="166" fontId="1" fillId="0" borderId="6" xfId="0" applyNumberFormat="1" applyFont="1" applyBorder="1" applyAlignment="1">
      <alignment horizontal="right"/>
    </xf>
    <xf numFmtId="16" fontId="0" fillId="0" borderId="5" xfId="0" applyNumberFormat="1" applyBorder="1"/>
    <xf numFmtId="168" fontId="1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2" borderId="8" xfId="0" applyNumberFormat="1" applyFont="1" applyFill="1" applyBorder="1" applyAlignment="1">
      <alignment horizontal="right" wrapText="1"/>
    </xf>
    <xf numFmtId="0" fontId="0" fillId="0" borderId="9" xfId="0" applyBorder="1"/>
    <xf numFmtId="0" fontId="0" fillId="0" borderId="10" xfId="0" applyBorder="1" applyAlignment="1">
      <alignment horizontal="left"/>
    </xf>
    <xf numFmtId="169" fontId="1" fillId="0" borderId="6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4" fontId="0" fillId="0" borderId="0" xfId="0" applyNumberFormat="1"/>
    <xf numFmtId="167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9" fontId="1" fillId="0" borderId="0" xfId="0" applyNumberFormat="1" applyFont="1" applyAlignment="1">
      <alignment horizontal="right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right" wrapText="1"/>
    </xf>
    <xf numFmtId="0" fontId="0" fillId="0" borderId="14" xfId="0" applyBorder="1"/>
    <xf numFmtId="166" fontId="1" fillId="0" borderId="15" xfId="0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166" fontId="1" fillId="0" borderId="17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19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48D5-E2B9-40B0-8813-08F3BDF817C9}">
  <dimension ref="A1:F13"/>
  <sheetViews>
    <sheetView tabSelected="1" topLeftCell="A2" workbookViewId="0">
      <selection activeCell="H13" sqref="H13"/>
    </sheetView>
  </sheetViews>
  <sheetFormatPr defaultColWidth="12.6328125" defaultRowHeight="14.5" x14ac:dyDescent="0.35"/>
  <cols>
    <col min="1" max="1" width="14.453125" customWidth="1"/>
    <col min="2" max="2" width="43.54296875" customWidth="1"/>
    <col min="3" max="6" width="12.6328125" style="3" customWidth="1"/>
  </cols>
  <sheetData>
    <row r="1" spans="1:6" ht="31.5" thickBot="1" x14ac:dyDescent="0.75">
      <c r="A1" s="36" t="s">
        <v>13</v>
      </c>
      <c r="B1" s="37"/>
      <c r="C1" s="37"/>
      <c r="D1" s="37"/>
      <c r="E1" s="37"/>
      <c r="F1" s="38"/>
    </row>
    <row r="2" spans="1:6" ht="31" x14ac:dyDescent="0.7">
      <c r="A2" s="36" t="s">
        <v>14</v>
      </c>
      <c r="B2" s="37"/>
      <c r="C2" s="37"/>
      <c r="D2" s="37"/>
      <c r="E2" s="37"/>
      <c r="F2" s="38"/>
    </row>
    <row r="3" spans="1:6" ht="28.5" x14ac:dyDescent="0.65">
      <c r="A3" s="6" t="s">
        <v>12</v>
      </c>
      <c r="F3" s="7"/>
    </row>
    <row r="4" spans="1:6" s="1" customFormat="1" ht="24" x14ac:dyDescent="0.3">
      <c r="A4" s="27" t="s">
        <v>4</v>
      </c>
      <c r="B4" s="2" t="s">
        <v>3</v>
      </c>
      <c r="C4" s="4" t="s">
        <v>0</v>
      </c>
      <c r="D4" s="4" t="s">
        <v>1</v>
      </c>
      <c r="E4" s="9" t="s">
        <v>2</v>
      </c>
      <c r="F4" s="28" t="s">
        <v>15</v>
      </c>
    </row>
    <row r="5" spans="1:6" x14ac:dyDescent="0.35">
      <c r="A5" s="29" t="s">
        <v>6</v>
      </c>
      <c r="B5" t="s">
        <v>5</v>
      </c>
      <c r="C5" s="21">
        <f>1624*1.049</f>
        <v>1703.5759999999998</v>
      </c>
      <c r="D5" s="21">
        <f>1946*1.049</f>
        <v>2041.3539999999998</v>
      </c>
      <c r="E5" s="11">
        <f>2038*1.049</f>
        <v>2137.8620000000001</v>
      </c>
      <c r="F5" s="30">
        <f>E5*1.15</f>
        <v>2458.5412999999999</v>
      </c>
    </row>
    <row r="6" spans="1:6" x14ac:dyDescent="0.35">
      <c r="A6" s="29" t="s">
        <v>7</v>
      </c>
      <c r="B6" t="s">
        <v>9</v>
      </c>
      <c r="C6" s="21">
        <f>1274*1.049</f>
        <v>1336.4259999999999</v>
      </c>
      <c r="D6" s="21">
        <f>1540*1.049</f>
        <v>1615.4599999999998</v>
      </c>
      <c r="E6" s="11">
        <f>1614*1.049</f>
        <v>1693.0859999999998</v>
      </c>
      <c r="F6" s="30">
        <f>E6*1.15</f>
        <v>1947.0488999999995</v>
      </c>
    </row>
    <row r="7" spans="1:6" x14ac:dyDescent="0.35">
      <c r="A7" s="31" t="s">
        <v>8</v>
      </c>
      <c r="B7" s="32" t="s">
        <v>10</v>
      </c>
      <c r="C7" s="33">
        <f>1275*1.049</f>
        <v>1337.4749999999999</v>
      </c>
      <c r="D7" s="33">
        <f>1548*1.049</f>
        <v>1623.8519999999999</v>
      </c>
      <c r="E7" s="34">
        <f>1621*1.049</f>
        <v>1700.4289999999999</v>
      </c>
      <c r="F7" s="35">
        <f>E7*1.15</f>
        <v>1955.4933499999997</v>
      </c>
    </row>
    <row r="8" spans="1:6" x14ac:dyDescent="0.35">
      <c r="A8" s="12"/>
      <c r="B8" s="22"/>
      <c r="C8" s="21"/>
      <c r="D8" s="23"/>
      <c r="E8" s="23"/>
      <c r="F8" s="13"/>
    </row>
    <row r="9" spans="1:6" ht="28.5" x14ac:dyDescent="0.65">
      <c r="A9" s="6" t="s">
        <v>11</v>
      </c>
      <c r="C9" s="24"/>
      <c r="D9" s="24"/>
      <c r="E9" s="24"/>
      <c r="F9" s="14"/>
    </row>
    <row r="10" spans="1:6" s="1" customFormat="1" ht="24" x14ac:dyDescent="0.3">
      <c r="A10" s="8" t="s">
        <v>4</v>
      </c>
      <c r="B10" s="2" t="s">
        <v>3</v>
      </c>
      <c r="C10" s="5" t="s">
        <v>0</v>
      </c>
      <c r="D10" s="5" t="s">
        <v>1</v>
      </c>
      <c r="E10" s="15" t="s">
        <v>2</v>
      </c>
      <c r="F10" s="15" t="s">
        <v>15</v>
      </c>
    </row>
    <row r="11" spans="1:6" x14ac:dyDescent="0.35">
      <c r="A11" s="10" t="s">
        <v>6</v>
      </c>
      <c r="B11" s="25" t="s">
        <v>5</v>
      </c>
      <c r="C11" s="26">
        <f>2866*1.049</f>
        <v>3006.4339999999997</v>
      </c>
      <c r="D11" s="26">
        <f>3454*1.049</f>
        <v>3623.2459999999996</v>
      </c>
      <c r="E11" s="18">
        <f>3618*1.049</f>
        <v>3795.2819999999997</v>
      </c>
      <c r="F11" s="18">
        <f>E11*1.15</f>
        <v>4364.5742999999993</v>
      </c>
    </row>
    <row r="12" spans="1:6" x14ac:dyDescent="0.35">
      <c r="A12" s="10" t="s">
        <v>7</v>
      </c>
      <c r="B12" s="25" t="s">
        <v>9</v>
      </c>
      <c r="C12" s="26">
        <f>2275*1.049</f>
        <v>2386.4749999999999</v>
      </c>
      <c r="D12" s="26">
        <f>2740*1.049</f>
        <v>2874.2599999999998</v>
      </c>
      <c r="E12" s="18">
        <f>2871*1.049</f>
        <v>3011.6789999999996</v>
      </c>
      <c r="F12" s="18">
        <f>E12*1.15</f>
        <v>3463.4308499999993</v>
      </c>
    </row>
    <row r="13" spans="1:6" ht="15" thickBot="1" x14ac:dyDescent="0.4">
      <c r="A13" s="16" t="s">
        <v>8</v>
      </c>
      <c r="B13" s="17" t="s">
        <v>10</v>
      </c>
      <c r="C13" s="19">
        <f>2145*1.049</f>
        <v>2250.105</v>
      </c>
      <c r="D13" s="19">
        <f>2553*1.049</f>
        <v>2678.0969999999998</v>
      </c>
      <c r="E13" s="20">
        <f>2697*1.049</f>
        <v>2829.1529999999998</v>
      </c>
      <c r="F13" s="20">
        <f>E13*1.15</f>
        <v>3253.5259499999993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Gaynor Redvers-Mutton</dc:creator>
  <cp:lastModifiedBy>Joe Kelly</cp:lastModifiedBy>
  <cp:lastPrinted>2023-06-01T07:59:20Z</cp:lastPrinted>
  <dcterms:created xsi:type="dcterms:W3CDTF">2018-07-11T11:12:38Z</dcterms:created>
  <dcterms:modified xsi:type="dcterms:W3CDTF">2023-10-23T10:30:17Z</dcterms:modified>
</cp:coreProperties>
</file>